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80" windowWidth="19440" windowHeight="7575" activeTab="7"/>
  </bookViews>
  <sheets>
    <sheet name="9" sheetId="1" r:id="rId1"/>
    <sheet name="11" sheetId="2" r:id="rId2"/>
    <sheet name="12" sheetId="3" r:id="rId3"/>
    <sheet name="13" sheetId="4" r:id="rId4"/>
    <sheet name="14" sheetId="5" r:id="rId5"/>
    <sheet name="15" sheetId="6" r:id="rId6"/>
    <sheet name="16" sheetId="7" r:id="rId7"/>
    <sheet name="17" sheetId="8" r:id="rId8"/>
  </sheets>
  <definedNames>
    <definedName name="Bang_Don_Vi">'11'!$A$13:$D$18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4" l="1"/>
  <c r="F14" i="4"/>
  <c r="E15" i="4"/>
  <c r="E14" i="4"/>
  <c r="D15" i="4"/>
  <c r="D14" i="4"/>
  <c r="C2" i="3" l="1"/>
  <c r="E8" i="3" l="1"/>
  <c r="C3" i="3"/>
  <c r="C4" i="3"/>
  <c r="C5" i="3"/>
  <c r="C6" i="3"/>
  <c r="C7" i="3"/>
  <c r="C8" i="3"/>
  <c r="C9" i="3"/>
  <c r="C10" i="3"/>
  <c r="C11" i="3"/>
  <c r="F3" i="2"/>
  <c r="F4" i="2"/>
  <c r="F5" i="2"/>
  <c r="F6" i="2"/>
  <c r="F7" i="2"/>
  <c r="F8" i="2"/>
  <c r="G8" i="2" s="1"/>
  <c r="F9" i="2"/>
  <c r="F10" i="2"/>
  <c r="F2" i="2"/>
  <c r="D3" i="2"/>
  <c r="G3" i="2" s="1"/>
  <c r="D4" i="2"/>
  <c r="G4" i="2" s="1"/>
  <c r="D5" i="2"/>
  <c r="G5" i="2" s="1"/>
  <c r="D6" i="2"/>
  <c r="G6" i="2" s="1"/>
  <c r="D7" i="2"/>
  <c r="G7" i="2" s="1"/>
  <c r="D8" i="2"/>
  <c r="D9" i="2"/>
  <c r="G9" i="2" s="1"/>
  <c r="D10" i="2"/>
  <c r="G10" i="2" s="1"/>
  <c r="D2" i="2"/>
  <c r="G2" i="2" s="1"/>
  <c r="C3" i="2"/>
  <c r="C4" i="2"/>
  <c r="C5" i="2"/>
  <c r="C6" i="2"/>
  <c r="C7" i="2"/>
  <c r="C8" i="2"/>
  <c r="C9" i="2"/>
  <c r="C10" i="2"/>
  <c r="C2" i="2"/>
  <c r="G5" i="1" l="1"/>
  <c r="G6" i="1"/>
  <c r="G7" i="1"/>
  <c r="G8" i="1"/>
  <c r="G9" i="1"/>
  <c r="F5" i="1"/>
  <c r="F6" i="1"/>
  <c r="F7" i="1"/>
  <c r="F8" i="1"/>
  <c r="F9" i="1"/>
  <c r="F4" i="1"/>
  <c r="E5" i="1"/>
  <c r="E6" i="1"/>
  <c r="E7" i="1"/>
  <c r="E8" i="1"/>
  <c r="E9" i="1"/>
  <c r="E4" i="1"/>
</calcChain>
</file>

<file path=xl/sharedStrings.xml><?xml version="1.0" encoding="utf-8"?>
<sst xmlns="http://schemas.openxmlformats.org/spreadsheetml/2006/main" count="219" uniqueCount="159">
  <si>
    <t>TB</t>
  </si>
  <si>
    <t>THI LAI</t>
  </si>
  <si>
    <t>XEP LOAI</t>
  </si>
  <si>
    <t>LOAI KHEN THUONG</t>
  </si>
  <si>
    <t>HOC SINH XS</t>
  </si>
  <si>
    <t>px1</t>
  </si>
  <si>
    <t>px2</t>
  </si>
  <si>
    <t>px3</t>
  </si>
  <si>
    <t>px4</t>
  </si>
  <si>
    <t>px5</t>
  </si>
  <si>
    <t>px6</t>
  </si>
  <si>
    <t>px7</t>
  </si>
  <si>
    <t>px8</t>
  </si>
  <si>
    <t>px9</t>
  </si>
  <si>
    <t>tên đơn vị</t>
  </si>
  <si>
    <t>trợ cấp</t>
  </si>
  <si>
    <t>hệ số lương</t>
  </si>
  <si>
    <t>lương</t>
  </si>
  <si>
    <t>tổng lượng</t>
  </si>
  <si>
    <t>xưởng 1</t>
  </si>
  <si>
    <t>xưởng 2</t>
  </si>
  <si>
    <t>xưởng 3</t>
  </si>
  <si>
    <t>xưởng hoc</t>
  </si>
  <si>
    <t>độc hại</t>
  </si>
  <si>
    <t>mức lương</t>
  </si>
  <si>
    <t>1501-010-l100</t>
  </si>
  <si>
    <t>1501-010-l106</t>
  </si>
  <si>
    <t>1501-010-l107</t>
  </si>
  <si>
    <t>1501-010-l108</t>
  </si>
  <si>
    <t>1501-010-l109</t>
  </si>
  <si>
    <t>1501-011-s500</t>
  </si>
  <si>
    <t>2001-22-l100</t>
  </si>
  <si>
    <t>2001-23-s500</t>
  </si>
  <si>
    <t>2001-49-l300</t>
  </si>
  <si>
    <t>2001-50-l500</t>
  </si>
  <si>
    <t>lô hàng</t>
  </si>
  <si>
    <t>tên hàng</t>
  </si>
  <si>
    <t>số lượng</t>
  </si>
  <si>
    <t>ngày nhập</t>
  </si>
  <si>
    <t>đơn vị</t>
  </si>
  <si>
    <t>thành tiền</t>
  </si>
  <si>
    <t>model</t>
  </si>
  <si>
    <t>đơn giá</t>
  </si>
  <si>
    <t>l100</t>
  </si>
  <si>
    <t>laptop</t>
  </si>
  <si>
    <t>s500</t>
  </si>
  <si>
    <t>del</t>
  </si>
  <si>
    <t>l300</t>
  </si>
  <si>
    <t>ibm</t>
  </si>
  <si>
    <t>l500</t>
  </si>
  <si>
    <t>mac</t>
  </si>
  <si>
    <t>30/10/2018</t>
  </si>
  <si>
    <t>Dùng các hàm Countif, sumif để lập bảng thống kê sau đây</t>
  </si>
  <si>
    <t>BẢNG LƯƠNG NHÂN VIÊN THÁNG 01/2009</t>
  </si>
  <si>
    <t>TÊN</t>
  </si>
  <si>
    <t>ĐƠN VỊ</t>
  </si>
  <si>
    <t>loại khen thưởng</t>
  </si>
  <si>
    <t>tiền khen thưởng</t>
  </si>
  <si>
    <t>tiền lương</t>
  </si>
  <si>
    <t>anh</t>
  </si>
  <si>
    <t>minh</t>
  </si>
  <si>
    <t>nam</t>
  </si>
  <si>
    <t>thanh</t>
  </si>
  <si>
    <t>tuấn</t>
  </si>
  <si>
    <t>vũ</t>
  </si>
  <si>
    <t>KT</t>
  </si>
  <si>
    <t>SX</t>
  </si>
  <si>
    <t>A</t>
  </si>
  <si>
    <t>B</t>
  </si>
  <si>
    <t>C</t>
  </si>
  <si>
    <t>THỐNG KÊ KHEN THƯỞNG VÀ LƯƠNG THEO ĐƠN VỊ</t>
  </si>
  <si>
    <t>DƠN VỊ</t>
  </si>
  <si>
    <t>SỐ NV</t>
  </si>
  <si>
    <t>TỔNG TIỂN KT</t>
  </si>
  <si>
    <t>TỔNG TIỀN LƯƠNG</t>
  </si>
  <si>
    <t>BẢNG KÊ BÁN HÀNG HÓA THÁNG 01/2009</t>
  </si>
  <si>
    <t>K900i</t>
  </si>
  <si>
    <t>S100</t>
  </si>
  <si>
    <t>N6150</t>
  </si>
  <si>
    <t>N7250</t>
  </si>
  <si>
    <t>Adapter</t>
  </si>
  <si>
    <t>mặt hàng</t>
  </si>
  <si>
    <t>ngày bán</t>
  </si>
  <si>
    <t>số tiền</t>
  </si>
  <si>
    <t>nhà sx</t>
  </si>
  <si>
    <t>Ericsson</t>
  </si>
  <si>
    <t>Samsung</t>
  </si>
  <si>
    <t>Nokia</t>
  </si>
  <si>
    <t>Tổng số lượng</t>
  </si>
  <si>
    <t>KẾT QUẢ TUYỂN SINH</t>
  </si>
  <si>
    <t>A-205-1</t>
  </si>
  <si>
    <t>A-150-2</t>
  </si>
  <si>
    <t>B-270-3</t>
  </si>
  <si>
    <t>B-333-1</t>
  </si>
  <si>
    <t>B-909-2</t>
  </si>
  <si>
    <t>C-805-1</t>
  </si>
  <si>
    <t>SBD</t>
  </si>
  <si>
    <t>KHOI</t>
  </si>
  <si>
    <t>DIEM</t>
  </si>
  <si>
    <t>UT</t>
  </si>
  <si>
    <t>KQ</t>
  </si>
  <si>
    <t>MÃ KHỐI</t>
  </si>
  <si>
    <t>KHỐI THI</t>
  </si>
  <si>
    <t>KHỐI A</t>
  </si>
  <si>
    <t>KHỐI B</t>
  </si>
  <si>
    <t>KHỐI C</t>
  </si>
  <si>
    <t>CHUẨN</t>
  </si>
  <si>
    <t>THỐNG KÊ KQ</t>
  </si>
  <si>
    <t>ĐIỂM CAO NHẤT</t>
  </si>
  <si>
    <t>TỔNG SỐ ĐẬU</t>
  </si>
  <si>
    <t>TỔNG SỐ RỚT</t>
  </si>
  <si>
    <t>STT</t>
  </si>
  <si>
    <t>TL29</t>
  </si>
  <si>
    <t>MT112</t>
  </si>
  <si>
    <t>ML29</t>
  </si>
  <si>
    <t>TV16</t>
  </si>
  <si>
    <t>MT212</t>
  </si>
  <si>
    <t>ML16</t>
  </si>
  <si>
    <t>TV23</t>
  </si>
  <si>
    <t>TL16</t>
  </si>
  <si>
    <t>NGÀY</t>
  </si>
  <si>
    <t>TÊN HÀNG</t>
  </si>
  <si>
    <t>ĐƠN GIÁ</t>
  </si>
  <si>
    <t>GÓP MỖI THÁNG</t>
  </si>
  <si>
    <t>MÃ HÀNG</t>
  </si>
  <si>
    <t>LOẠI 1</t>
  </si>
  <si>
    <t>LOẠI 2</t>
  </si>
  <si>
    <t>MT</t>
  </si>
  <si>
    <t>ML</t>
  </si>
  <si>
    <t>TL</t>
  </si>
  <si>
    <t>MÁY TÍNH</t>
  </si>
  <si>
    <t>MÁY LẠNH</t>
  </si>
  <si>
    <t>TỦ LẠNH</t>
  </si>
  <si>
    <t>TIVI</t>
  </si>
  <si>
    <t>ĐÃ BÁN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</si>
  <si>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</si>
  <si>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</si>
  <si>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</si>
  <si>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</si>
  <si>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</si>
  <si>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</si>
  <si>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</si>
  <si>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</si>
  <si>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</si>
  <si>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</si>
  <si>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SẢN PHẨM</t>
  </si>
  <si>
    <t>Màn hình 17''</t>
  </si>
  <si>
    <t>Màn hình 14''</t>
  </si>
  <si>
    <t>Màn hình 15''</t>
  </si>
  <si>
    <t>Nhà sx</t>
  </si>
  <si>
    <t>Viewsoni</t>
  </si>
  <si>
    <t>samsung</t>
  </si>
  <si>
    <t>LG</t>
  </si>
  <si>
    <t>Dell</t>
  </si>
  <si>
    <t>Tháng</t>
  </si>
  <si>
    <t>SL bán</t>
  </si>
  <si>
    <t>TT bán</t>
  </si>
  <si>
    <t>tổng bán</t>
  </si>
  <si>
    <t>tổng TT bán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</si>
</sst>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#,##0;[Red]#,##0"/>
    <numFmt numFmtId="166" formatCode="0;[Red]0"/>
  </numFmts>
  <fonts count="2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64" fontId="1" fillId="0" borderId="0" xfId="0" applyNumberFormat="1" applyFont="1"/>
    <xf numFmtId="165" fontId="1" fillId="0" borderId="0" xfId="0" applyNumberFormat="1" applyFont="1"/>
    <xf numFmtId="166" fontId="0" fillId="0" borderId="0" xfId="0" applyNumberFormat="1"/>
    <xf numFmtId="14" fontId="0" fillId="0" borderId="0" xfId="0" applyNumberForma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I9"/>
  <sheetViews>
    <sheetView workbookViewId="0">
      <selection activeCell="E18" sqref="E18"/>
    </sheetView>
  </sheetViews>
  <sheetFormatPr defaultRowHeight="18.75" x14ac:dyDescent="0.3"/>
  <cols>
    <col min="1" max="4" width="9.140625" style="1"/>
    <col min="5" max="10" width="15.7109375" style="1" customWidth="1"/>
    <col min="11" max="16384" width="9.140625" style="1"/>
  </cols>
  <sheetData>
    <row r="3" spans="3:9" x14ac:dyDescent="0.3">
      <c r="E3" s="1" t="s">
        <v>0</v>
      </c>
      <c r="F3" s="1" t="s">
        <v>1</v>
      </c>
      <c r="G3" s="1" t="s">
        <v>2</v>
      </c>
      <c r="H3" s="1" t="s">
        <v>3</v>
      </c>
      <c r="I3" s="1" t="s">
        <v>4</v>
      </c>
    </row>
    <row r="4" spans="3:9" x14ac:dyDescent="0.3">
      <c r="C4" s="1">
        <v>8.5</v>
      </c>
      <c r="D4" s="1">
        <v>10</v>
      </c>
      <c r="E4" s="2">
        <f>(D4*2+C4)/3</f>
        <v>9.5</v>
      </c>
      <c r="F4" s="1" t="b">
        <f>IF(E4&lt;=4,"X")</f>
        <v>0</v>
      </c>
      <c r="G4" s="3"/>
    </row>
    <row r="5" spans="3:9" x14ac:dyDescent="0.3">
      <c r="C5" s="1">
        <v>6</v>
      </c>
      <c r="D5" s="1">
        <v>7</v>
      </c>
      <c r="E5" s="2">
        <f t="shared" ref="E5:E9" si="0">(D5*2+C5)/3</f>
        <v>6.666666666666667</v>
      </c>
      <c r="F5" s="1" t="b">
        <f t="shared" ref="F5:F9" si="1">IF(E5&lt;=4,"X")</f>
        <v>0</v>
      </c>
      <c r="G5" s="3" t="e">
        <f>IF(E5&gt;=9,"gioi"),IF(E5&gt;=7,"KHA"),IF(E5&gt;=5,"TRUNG BINH"),IF(E5&gt;5,"YEU")</f>
        <v>#VALUE!</v>
      </c>
    </row>
    <row r="6" spans="3:9" x14ac:dyDescent="0.3">
      <c r="C6" s="1">
        <v>3</v>
      </c>
      <c r="D6" s="1">
        <v>4</v>
      </c>
      <c r="E6" s="2">
        <f t="shared" si="0"/>
        <v>3.6666666666666665</v>
      </c>
      <c r="F6" s="1" t="str">
        <f t="shared" si="1"/>
        <v>X</v>
      </c>
      <c r="G6" s="3" t="e">
        <f>IF(E6&gt;=9,"gioi"),IF(E6&gt;=7,"KHA"),IF(E6&gt;=5,"TRUNG BINH"),IF(E6&gt;5,"YEU")</f>
        <v>#VALUE!</v>
      </c>
    </row>
    <row r="7" spans="3:9" x14ac:dyDescent="0.3">
      <c r="C7" s="1">
        <v>9</v>
      </c>
      <c r="D7" s="1">
        <v>10</v>
      </c>
      <c r="E7" s="2">
        <f t="shared" si="0"/>
        <v>9.6666666666666661</v>
      </c>
      <c r="F7" s="1" t="b">
        <f t="shared" si="1"/>
        <v>0</v>
      </c>
      <c r="G7" s="3" t="e">
        <f>IF(E7&gt;=9,"gioi"),IF(E7&gt;=7,"KHA"),IF(E7&gt;=5,"TRUNG BINH"),IF(E7&gt;5,"YEU")</f>
        <v>#VALUE!</v>
      </c>
    </row>
    <row r="8" spans="3:9" x14ac:dyDescent="0.3">
      <c r="C8" s="1">
        <v>4</v>
      </c>
      <c r="D8" s="1">
        <v>6</v>
      </c>
      <c r="E8" s="2">
        <f t="shared" si="0"/>
        <v>5.333333333333333</v>
      </c>
      <c r="F8" s="1" t="b">
        <f t="shared" si="1"/>
        <v>0</v>
      </c>
      <c r="G8" s="3" t="e">
        <f>IF(E8&gt;=9,"gioi"),IF(E8&gt;=7,"KHA"),IF(E8&gt;=5,"TRUNG BINH"),IF(E8&gt;5,"YEU")</f>
        <v>#VALUE!</v>
      </c>
    </row>
    <row r="9" spans="3:9" x14ac:dyDescent="0.3">
      <c r="C9" s="1">
        <v>8</v>
      </c>
      <c r="D9" s="1">
        <v>8</v>
      </c>
      <c r="E9" s="2">
        <f t="shared" si="0"/>
        <v>8</v>
      </c>
      <c r="F9" s="1" t="b">
        <f t="shared" si="1"/>
        <v>0</v>
      </c>
      <c r="G9" s="3" t="e">
        <f>IF(E9&gt;=9,"gioi"),IF(E9&gt;=7,"KHA"),IF(E9&gt;=5,"TRUNG BINH"),IF(E9&gt;5,"YEU")</f>
        <v>#VALUE!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G2" sqref="G2"/>
    </sheetView>
  </sheetViews>
  <sheetFormatPr defaultRowHeight="15" x14ac:dyDescent="0.25"/>
  <cols>
    <col min="3" max="3" width="29" customWidth="1"/>
    <col min="4" max="4" width="15.28515625" customWidth="1"/>
    <col min="5" max="5" width="15.42578125" customWidth="1"/>
    <col min="6" max="6" width="13" customWidth="1"/>
    <col min="7" max="7" width="13.85546875" customWidth="1"/>
  </cols>
  <sheetData>
    <row r="1" spans="1:7" x14ac:dyDescent="0.25">
      <c r="C1" t="s">
        <v>14</v>
      </c>
      <c r="D1" t="s">
        <v>15</v>
      </c>
      <c r="E1" t="s">
        <v>16</v>
      </c>
      <c r="F1" t="s">
        <v>17</v>
      </c>
      <c r="G1" t="s">
        <v>18</v>
      </c>
    </row>
    <row r="2" spans="1:7" x14ac:dyDescent="0.25">
      <c r="A2">
        <v>1</v>
      </c>
      <c r="B2" t="s">
        <v>5</v>
      </c>
      <c r="C2" t="str">
        <f>VLOOKUP(B2,$A$13:$D$17,2,TRUE)</f>
        <v>xưởng 1</v>
      </c>
      <c r="D2">
        <f t="shared" ref="D2:D10" si="0">VLOOKUP(B2,Bang_Don_Vi,3,FALSE)</f>
        <v>200000</v>
      </c>
      <c r="E2">
        <v>2</v>
      </c>
      <c r="F2">
        <f t="shared" ref="F2:F10" si="1">VLOOKUP(B2,Bang_Don_Vi,4,FALSE)*E2</f>
        <v>1000000</v>
      </c>
      <c r="G2">
        <f>D2+F2</f>
        <v>1200000</v>
      </c>
    </row>
    <row r="3" spans="1:7" x14ac:dyDescent="0.25">
      <c r="A3">
        <v>2</v>
      </c>
      <c r="B3" t="s">
        <v>6</v>
      </c>
      <c r="C3" t="str">
        <f t="shared" ref="C3:C10" si="2">VLOOKUP(B3,$A$13:$D$17,2,TRUE)</f>
        <v>xưởng 2</v>
      </c>
      <c r="D3">
        <f t="shared" si="0"/>
        <v>300000</v>
      </c>
      <c r="E3">
        <v>3</v>
      </c>
      <c r="F3">
        <f t="shared" si="1"/>
        <v>1500000</v>
      </c>
      <c r="G3">
        <f t="shared" ref="G3:G10" si="3">D3+F3</f>
        <v>1800000</v>
      </c>
    </row>
    <row r="4" spans="1:7" x14ac:dyDescent="0.25">
      <c r="B4" t="s">
        <v>7</v>
      </c>
      <c r="C4" t="str">
        <f t="shared" si="2"/>
        <v>xưởng 3</v>
      </c>
      <c r="D4">
        <f t="shared" si="0"/>
        <v>0</v>
      </c>
      <c r="E4">
        <v>1.5</v>
      </c>
      <c r="F4">
        <f t="shared" si="1"/>
        <v>525000</v>
      </c>
      <c r="G4">
        <f t="shared" si="3"/>
        <v>525000</v>
      </c>
    </row>
    <row r="5" spans="1:7" x14ac:dyDescent="0.25">
      <c r="B5" t="s">
        <v>8</v>
      </c>
      <c r="C5" t="str">
        <f t="shared" si="2"/>
        <v>xưởng hoc</v>
      </c>
      <c r="D5">
        <f t="shared" si="0"/>
        <v>500000</v>
      </c>
      <c r="E5">
        <v>3</v>
      </c>
      <c r="F5">
        <f t="shared" si="1"/>
        <v>2400000</v>
      </c>
      <c r="G5">
        <f t="shared" si="3"/>
        <v>2900000</v>
      </c>
    </row>
    <row r="6" spans="1:7" x14ac:dyDescent="0.25">
      <c r="B6" t="s">
        <v>9</v>
      </c>
      <c r="C6">
        <f t="shared" si="2"/>
        <v>0</v>
      </c>
      <c r="D6">
        <f t="shared" si="0"/>
        <v>0</v>
      </c>
      <c r="E6">
        <v>3</v>
      </c>
      <c r="F6">
        <f t="shared" si="1"/>
        <v>0</v>
      </c>
      <c r="G6">
        <f t="shared" si="3"/>
        <v>0</v>
      </c>
    </row>
    <row r="7" spans="1:7" x14ac:dyDescent="0.25">
      <c r="B7" t="s">
        <v>10</v>
      </c>
      <c r="C7">
        <f t="shared" si="2"/>
        <v>0</v>
      </c>
      <c r="D7">
        <f t="shared" si="0"/>
        <v>0</v>
      </c>
      <c r="E7">
        <v>2</v>
      </c>
      <c r="F7">
        <f t="shared" si="1"/>
        <v>0</v>
      </c>
      <c r="G7">
        <f t="shared" si="3"/>
        <v>0</v>
      </c>
    </row>
    <row r="8" spans="1:7" x14ac:dyDescent="0.25">
      <c r="B8" t="s">
        <v>11</v>
      </c>
      <c r="C8">
        <f t="shared" si="2"/>
        <v>0</v>
      </c>
      <c r="D8" t="e">
        <f t="shared" si="0"/>
        <v>#N/A</v>
      </c>
      <c r="F8" t="e">
        <f t="shared" si="1"/>
        <v>#N/A</v>
      </c>
      <c r="G8" t="e">
        <f t="shared" si="3"/>
        <v>#N/A</v>
      </c>
    </row>
    <row r="9" spans="1:7" x14ac:dyDescent="0.25">
      <c r="B9" t="s">
        <v>12</v>
      </c>
      <c r="C9">
        <f t="shared" si="2"/>
        <v>0</v>
      </c>
      <c r="D9" t="e">
        <f t="shared" si="0"/>
        <v>#N/A</v>
      </c>
      <c r="F9" t="e">
        <f t="shared" si="1"/>
        <v>#N/A</v>
      </c>
      <c r="G9" t="e">
        <f t="shared" si="3"/>
        <v>#N/A</v>
      </c>
    </row>
    <row r="10" spans="1:7" x14ac:dyDescent="0.25">
      <c r="B10" t="s">
        <v>13</v>
      </c>
      <c r="C10">
        <f t="shared" si="2"/>
        <v>0</v>
      </c>
      <c r="D10" t="e">
        <f t="shared" si="0"/>
        <v>#N/A</v>
      </c>
      <c r="F10" t="e">
        <f t="shared" si="1"/>
        <v>#N/A</v>
      </c>
      <c r="G10" t="e">
        <f t="shared" si="3"/>
        <v>#N/A</v>
      </c>
    </row>
    <row r="12" spans="1:7" x14ac:dyDescent="0.25">
      <c r="C12" t="s">
        <v>23</v>
      </c>
      <c r="D12" t="s">
        <v>24</v>
      </c>
    </row>
    <row r="13" spans="1:7" x14ac:dyDescent="0.25">
      <c r="A13" t="s">
        <v>5</v>
      </c>
      <c r="B13" t="s">
        <v>19</v>
      </c>
      <c r="C13">
        <v>200000</v>
      </c>
      <c r="D13">
        <v>500000</v>
      </c>
    </row>
    <row r="14" spans="1:7" x14ac:dyDescent="0.25">
      <c r="A14" t="s">
        <v>6</v>
      </c>
      <c r="B14" t="s">
        <v>20</v>
      </c>
      <c r="C14">
        <v>300000</v>
      </c>
      <c r="D14">
        <v>500000</v>
      </c>
    </row>
    <row r="15" spans="1:7" x14ac:dyDescent="0.25">
      <c r="A15" t="s">
        <v>7</v>
      </c>
      <c r="B15" t="s">
        <v>21</v>
      </c>
      <c r="C15">
        <v>0</v>
      </c>
      <c r="D15">
        <v>350000</v>
      </c>
    </row>
    <row r="16" spans="1:7" x14ac:dyDescent="0.25">
      <c r="A16" t="s">
        <v>8</v>
      </c>
      <c r="B16" t="s">
        <v>22</v>
      </c>
      <c r="C16">
        <v>500000</v>
      </c>
      <c r="D16">
        <v>800000</v>
      </c>
    </row>
    <row r="17" spans="1:1" x14ac:dyDescent="0.25">
      <c r="A17" t="s">
        <v>9</v>
      </c>
    </row>
    <row r="18" spans="1:1" x14ac:dyDescent="0.25">
      <c r="A18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activeCell="B21" sqref="B21"/>
    </sheetView>
  </sheetViews>
  <sheetFormatPr defaultRowHeight="15" x14ac:dyDescent="0.25"/>
  <cols>
    <col min="2" max="2" width="25.42578125" customWidth="1"/>
    <col min="3" max="3" width="20.85546875" customWidth="1"/>
    <col min="4" max="4" width="18.7109375" customWidth="1"/>
    <col min="5" max="5" width="18" customWidth="1"/>
    <col min="6" max="6" width="16.5703125" customWidth="1"/>
    <col min="7" max="7" width="15.85546875" customWidth="1"/>
  </cols>
  <sheetData>
    <row r="1" spans="1:7" x14ac:dyDescent="0.25">
      <c r="B1" t="s">
        <v>35</v>
      </c>
      <c r="C1" t="s">
        <v>36</v>
      </c>
      <c r="D1" t="s">
        <v>37</v>
      </c>
      <c r="E1" t="s">
        <v>38</v>
      </c>
      <c r="F1" t="s">
        <v>39</v>
      </c>
      <c r="G1" t="s">
        <v>40</v>
      </c>
    </row>
    <row r="2" spans="1:7" x14ac:dyDescent="0.25">
      <c r="A2">
        <v>1</v>
      </c>
      <c r="B2" t="s">
        <v>25</v>
      </c>
      <c r="C2" t="str">
        <f>HLOOKUP(RIGHT(B2,4),$B$13:$E$16,2)</f>
        <v>laptop</v>
      </c>
      <c r="D2">
        <v>20</v>
      </c>
      <c r="E2" s="5">
        <v>43405</v>
      </c>
    </row>
    <row r="3" spans="1:7" x14ac:dyDescent="0.25">
      <c r="A3">
        <v>2</v>
      </c>
      <c r="B3" t="s">
        <v>30</v>
      </c>
      <c r="C3" t="str">
        <f t="shared" ref="C3:C11" si="0">HLOOKUP(RIGHT(B3,4),$B$13:$E$16,2)</f>
        <v>del</v>
      </c>
      <c r="D3">
        <v>200</v>
      </c>
    </row>
    <row r="4" spans="1:7" x14ac:dyDescent="0.25">
      <c r="B4" t="s">
        <v>31</v>
      </c>
      <c r="C4" t="str">
        <f t="shared" si="0"/>
        <v>laptop</v>
      </c>
      <c r="D4">
        <v>100</v>
      </c>
    </row>
    <row r="5" spans="1:7" x14ac:dyDescent="0.25">
      <c r="B5" t="s">
        <v>32</v>
      </c>
      <c r="C5" t="str">
        <f t="shared" si="0"/>
        <v>del</v>
      </c>
      <c r="D5" s="4">
        <v>186.666666666667</v>
      </c>
      <c r="E5" t="s">
        <v>51</v>
      </c>
    </row>
    <row r="6" spans="1:7" x14ac:dyDescent="0.25">
      <c r="B6" t="s">
        <v>33</v>
      </c>
      <c r="C6" t="str">
        <f t="shared" si="0"/>
        <v>laptop</v>
      </c>
      <c r="D6" s="4">
        <v>226.666666666667</v>
      </c>
    </row>
    <row r="7" spans="1:7" x14ac:dyDescent="0.25">
      <c r="B7" t="s">
        <v>34</v>
      </c>
      <c r="C7" t="str">
        <f t="shared" si="0"/>
        <v>laptop</v>
      </c>
      <c r="D7" s="4">
        <v>266.66666666666703</v>
      </c>
      <c r="E7" s="5">
        <v>43403</v>
      </c>
    </row>
    <row r="8" spans="1:7" x14ac:dyDescent="0.25">
      <c r="B8" t="s">
        <v>26</v>
      </c>
      <c r="C8" t="str">
        <f t="shared" si="0"/>
        <v>laptop</v>
      </c>
      <c r="D8" s="4">
        <v>306.66666666666703</v>
      </c>
      <c r="E8" s="5">
        <f>DATE(2018,10,30)</f>
        <v>43403</v>
      </c>
    </row>
    <row r="9" spans="1:7" x14ac:dyDescent="0.25">
      <c r="B9" t="s">
        <v>27</v>
      </c>
      <c r="C9" t="str">
        <f t="shared" si="0"/>
        <v>laptop</v>
      </c>
      <c r="D9" s="4">
        <v>346.66666666666703</v>
      </c>
    </row>
    <row r="10" spans="1:7" x14ac:dyDescent="0.25">
      <c r="B10" t="s">
        <v>28</v>
      </c>
      <c r="C10" t="str">
        <f t="shared" si="0"/>
        <v>laptop</v>
      </c>
      <c r="D10" s="4">
        <v>386.66666666666703</v>
      </c>
    </row>
    <row r="11" spans="1:7" x14ac:dyDescent="0.25">
      <c r="B11" t="s">
        <v>29</v>
      </c>
      <c r="C11" t="str">
        <f t="shared" si="0"/>
        <v>laptop</v>
      </c>
      <c r="D11" s="4">
        <v>426.66666666666703</v>
      </c>
    </row>
    <row r="13" spans="1:7" x14ac:dyDescent="0.25">
      <c r="A13" t="s">
        <v>41</v>
      </c>
      <c r="B13" t="s">
        <v>43</v>
      </c>
      <c r="C13" t="s">
        <v>45</v>
      </c>
      <c r="D13" t="s">
        <v>47</v>
      </c>
      <c r="E13" t="s">
        <v>49</v>
      </c>
    </row>
    <row r="14" spans="1:7" x14ac:dyDescent="0.25">
      <c r="A14" t="s">
        <v>36</v>
      </c>
      <c r="B14" t="s">
        <v>44</v>
      </c>
      <c r="C14" t="s">
        <v>46</v>
      </c>
      <c r="D14" t="s">
        <v>48</v>
      </c>
      <c r="E14" t="s">
        <v>50</v>
      </c>
    </row>
    <row r="15" spans="1:7" x14ac:dyDescent="0.25">
      <c r="A15" t="s">
        <v>42</v>
      </c>
      <c r="B15">
        <v>1200</v>
      </c>
      <c r="C15">
        <v>800</v>
      </c>
      <c r="D15">
        <v>1000</v>
      </c>
      <c r="E15">
        <v>2500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A3" sqref="A3:B9"/>
    </sheetView>
  </sheetViews>
  <sheetFormatPr defaultRowHeight="15" x14ac:dyDescent="0.25"/>
  <cols>
    <col min="2" max="2" width="15.28515625" customWidth="1"/>
    <col min="4" max="4" width="23.140625" customWidth="1"/>
    <col min="5" max="5" width="31.7109375" customWidth="1"/>
    <col min="6" max="6" width="22.28515625" customWidth="1"/>
  </cols>
  <sheetData>
    <row r="1" spans="1:6" x14ac:dyDescent="0.25">
      <c r="A1" t="s">
        <v>52</v>
      </c>
    </row>
    <row r="2" spans="1:6" x14ac:dyDescent="0.25">
      <c r="A2" t="s">
        <v>53</v>
      </c>
    </row>
    <row r="3" spans="1:6" x14ac:dyDescent="0.25">
      <c r="A3">
        <v>1</v>
      </c>
      <c r="B3" t="s">
        <v>54</v>
      </c>
      <c r="C3" t="s">
        <v>55</v>
      </c>
      <c r="D3" t="s">
        <v>56</v>
      </c>
      <c r="E3" t="s">
        <v>57</v>
      </c>
      <c r="F3" t="s">
        <v>58</v>
      </c>
    </row>
    <row r="4" spans="1:6" x14ac:dyDescent="0.25">
      <c r="A4">
        <v>2</v>
      </c>
      <c r="B4" t="s">
        <v>59</v>
      </c>
      <c r="C4" t="s">
        <v>65</v>
      </c>
      <c r="D4" t="s">
        <v>67</v>
      </c>
      <c r="E4">
        <v>500000</v>
      </c>
      <c r="F4">
        <v>2100000</v>
      </c>
    </row>
    <row r="5" spans="1:6" x14ac:dyDescent="0.25">
      <c r="A5">
        <v>3</v>
      </c>
      <c r="B5" t="s">
        <v>60</v>
      </c>
      <c r="C5" t="s">
        <v>65</v>
      </c>
      <c r="D5" t="s">
        <v>68</v>
      </c>
      <c r="E5">
        <v>300000</v>
      </c>
      <c r="F5">
        <v>1550000</v>
      </c>
    </row>
    <row r="6" spans="1:6" x14ac:dyDescent="0.25">
      <c r="A6">
        <v>4</v>
      </c>
      <c r="B6" t="s">
        <v>61</v>
      </c>
      <c r="C6" t="s">
        <v>66</v>
      </c>
      <c r="D6" t="s">
        <v>67</v>
      </c>
      <c r="E6">
        <v>500000</v>
      </c>
      <c r="F6">
        <v>1400000</v>
      </c>
    </row>
    <row r="7" spans="1:6" x14ac:dyDescent="0.25">
      <c r="A7">
        <v>5</v>
      </c>
      <c r="B7" t="s">
        <v>62</v>
      </c>
      <c r="C7" t="s">
        <v>66</v>
      </c>
      <c r="D7" t="s">
        <v>69</v>
      </c>
      <c r="E7">
        <v>200000</v>
      </c>
      <c r="F7">
        <v>1110000</v>
      </c>
    </row>
    <row r="8" spans="1:6" x14ac:dyDescent="0.25">
      <c r="A8">
        <v>6</v>
      </c>
      <c r="B8" t="s">
        <v>63</v>
      </c>
      <c r="C8" t="s">
        <v>66</v>
      </c>
      <c r="D8" t="s">
        <v>69</v>
      </c>
      <c r="E8">
        <v>200000</v>
      </c>
      <c r="F8">
        <v>900000</v>
      </c>
    </row>
    <row r="9" spans="1:6" x14ac:dyDescent="0.25">
      <c r="A9">
        <v>7</v>
      </c>
      <c r="B9" t="s">
        <v>64</v>
      </c>
      <c r="C9" t="s">
        <v>66</v>
      </c>
      <c r="D9" t="s">
        <v>67</v>
      </c>
      <c r="E9">
        <v>500000</v>
      </c>
      <c r="F9">
        <v>1400000</v>
      </c>
    </row>
    <row r="11" spans="1:6" x14ac:dyDescent="0.25">
      <c r="B11" t="s">
        <v>70</v>
      </c>
    </row>
    <row r="13" spans="1:6" x14ac:dyDescent="0.25">
      <c r="C13" t="s">
        <v>71</v>
      </c>
      <c r="D13" t="s">
        <v>72</v>
      </c>
      <c r="E13" t="s">
        <v>73</v>
      </c>
      <c r="F13" t="s">
        <v>74</v>
      </c>
    </row>
    <row r="14" spans="1:6" x14ac:dyDescent="0.25">
      <c r="C14" t="s">
        <v>65</v>
      </c>
      <c r="D14">
        <f>COUNTIF(C4:C9, "KT")</f>
        <v>2</v>
      </c>
      <c r="E14">
        <f>SUMIF(E4:E10,"KT")</f>
        <v>0</v>
      </c>
      <c r="F14">
        <f>SUMIF(F4:F10,"KT")</f>
        <v>0</v>
      </c>
    </row>
    <row r="15" spans="1:6" x14ac:dyDescent="0.25">
      <c r="C15" t="s">
        <v>66</v>
      </c>
      <c r="D15">
        <f>COUNTIF(C5:C10, "SX")</f>
        <v>4</v>
      </c>
      <c r="E15">
        <f>SUMIF(E5:E11,"KT")</f>
        <v>0</v>
      </c>
      <c r="F15">
        <f>SUMIF(F5:F11,"KT")</f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E18" sqref="E18"/>
    </sheetView>
  </sheetViews>
  <sheetFormatPr defaultRowHeight="15" x14ac:dyDescent="0.25"/>
  <cols>
    <col min="1" max="1" width="15.5703125" customWidth="1"/>
    <col min="3" max="3" width="10.42578125" bestFit="1" customWidth="1"/>
  </cols>
  <sheetData>
    <row r="1" spans="1:6" x14ac:dyDescent="0.25">
      <c r="A1" t="s">
        <v>75</v>
      </c>
    </row>
    <row r="2" spans="1:6" x14ac:dyDescent="0.25">
      <c r="B2" t="s">
        <v>81</v>
      </c>
      <c r="C2" t="s">
        <v>82</v>
      </c>
      <c r="D2" t="s">
        <v>37</v>
      </c>
      <c r="E2" t="s">
        <v>83</v>
      </c>
      <c r="F2" t="s">
        <v>84</v>
      </c>
    </row>
    <row r="3" spans="1:6" x14ac:dyDescent="0.25">
      <c r="A3">
        <v>1</v>
      </c>
      <c r="B3" t="s">
        <v>76</v>
      </c>
      <c r="C3" s="5">
        <v>39083</v>
      </c>
      <c r="D3">
        <v>10</v>
      </c>
      <c r="E3" s="4">
        <v>10500000</v>
      </c>
      <c r="F3" t="s">
        <v>85</v>
      </c>
    </row>
    <row r="4" spans="1:6" x14ac:dyDescent="0.25">
      <c r="A4">
        <v>2</v>
      </c>
      <c r="B4" t="s">
        <v>77</v>
      </c>
      <c r="C4" s="5">
        <v>39083</v>
      </c>
      <c r="D4">
        <v>3</v>
      </c>
      <c r="E4" s="4">
        <v>2100000</v>
      </c>
      <c r="F4" t="s">
        <v>86</v>
      </c>
    </row>
    <row r="5" spans="1:6" x14ac:dyDescent="0.25">
      <c r="A5">
        <v>3</v>
      </c>
      <c r="B5" t="s">
        <v>78</v>
      </c>
      <c r="C5" s="5">
        <v>39095</v>
      </c>
      <c r="D5">
        <v>12</v>
      </c>
      <c r="E5" s="4">
        <v>7800000</v>
      </c>
      <c r="F5" t="s">
        <v>87</v>
      </c>
    </row>
    <row r="6" spans="1:6" x14ac:dyDescent="0.25">
      <c r="A6">
        <v>4</v>
      </c>
      <c r="B6" t="s">
        <v>79</v>
      </c>
      <c r="C6" s="5">
        <v>39102</v>
      </c>
      <c r="D6">
        <v>10</v>
      </c>
      <c r="E6" s="4">
        <v>8000000</v>
      </c>
      <c r="F6" t="s">
        <v>87</v>
      </c>
    </row>
    <row r="7" spans="1:6" x14ac:dyDescent="0.25">
      <c r="A7">
        <v>5</v>
      </c>
      <c r="B7" t="s">
        <v>76</v>
      </c>
      <c r="C7" s="5">
        <v>39107</v>
      </c>
      <c r="D7">
        <v>20</v>
      </c>
      <c r="E7" s="4">
        <v>12000000</v>
      </c>
      <c r="F7" t="s">
        <v>85</v>
      </c>
    </row>
    <row r="8" spans="1:6" x14ac:dyDescent="0.25">
      <c r="A8">
        <v>6</v>
      </c>
      <c r="B8" t="s">
        <v>80</v>
      </c>
      <c r="C8" s="5">
        <v>39112</v>
      </c>
      <c r="D8">
        <v>2</v>
      </c>
      <c r="E8" s="4">
        <v>100000</v>
      </c>
    </row>
    <row r="11" spans="1:6" x14ac:dyDescent="0.25">
      <c r="D11" t="s">
        <v>88</v>
      </c>
    </row>
    <row r="12" spans="1:6" x14ac:dyDescent="0.25">
      <c r="B12" t="s">
        <v>76</v>
      </c>
    </row>
    <row r="13" spans="1:6" x14ac:dyDescent="0.25">
      <c r="B13" t="s">
        <v>85</v>
      </c>
    </row>
    <row r="14" spans="1:6" x14ac:dyDescent="0.25">
      <c r="B14" t="s">
        <v>86</v>
      </c>
    </row>
    <row r="15" spans="1:6" x14ac:dyDescent="0.25">
      <c r="B15" t="s">
        <v>87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I14" sqref="I14"/>
    </sheetView>
  </sheetViews>
  <sheetFormatPr defaultRowHeight="15" x14ac:dyDescent="0.25"/>
  <sheetData>
    <row r="1" spans="1:7" x14ac:dyDescent="0.25">
      <c r="A1" t="s">
        <v>89</v>
      </c>
    </row>
    <row r="2" spans="1:7" x14ac:dyDescent="0.25">
      <c r="B2" t="s">
        <v>54</v>
      </c>
      <c r="C2" t="s">
        <v>96</v>
      </c>
      <c r="D2" t="s">
        <v>97</v>
      </c>
      <c r="E2" t="s">
        <v>98</v>
      </c>
      <c r="F2" t="s">
        <v>99</v>
      </c>
      <c r="G2" t="s">
        <v>100</v>
      </c>
    </row>
    <row r="3" spans="1:7" x14ac:dyDescent="0.25">
      <c r="A3">
        <v>1</v>
      </c>
      <c r="B3" t="s">
        <v>59</v>
      </c>
      <c r="C3" t="s">
        <v>90</v>
      </c>
      <c r="E3">
        <v>25</v>
      </c>
    </row>
    <row r="4" spans="1:7" x14ac:dyDescent="0.25">
      <c r="A4">
        <v>2</v>
      </c>
      <c r="B4" t="s">
        <v>60</v>
      </c>
      <c r="C4" t="s">
        <v>91</v>
      </c>
      <c r="E4">
        <v>18</v>
      </c>
    </row>
    <row r="5" spans="1:7" x14ac:dyDescent="0.25">
      <c r="A5">
        <v>3</v>
      </c>
      <c r="B5" t="s">
        <v>61</v>
      </c>
      <c r="C5" t="s">
        <v>92</v>
      </c>
      <c r="E5">
        <v>20</v>
      </c>
    </row>
    <row r="6" spans="1:7" x14ac:dyDescent="0.25">
      <c r="A6">
        <v>4</v>
      </c>
      <c r="B6" t="s">
        <v>62</v>
      </c>
      <c r="C6" t="s">
        <v>93</v>
      </c>
      <c r="E6">
        <v>27</v>
      </c>
    </row>
    <row r="7" spans="1:7" x14ac:dyDescent="0.25">
      <c r="A7">
        <v>5</v>
      </c>
      <c r="B7" t="s">
        <v>63</v>
      </c>
      <c r="C7" t="s">
        <v>94</v>
      </c>
      <c r="E7">
        <v>22</v>
      </c>
    </row>
    <row r="8" spans="1:7" x14ac:dyDescent="0.25">
      <c r="A8">
        <v>6</v>
      </c>
      <c r="B8" t="s">
        <v>64</v>
      </c>
      <c r="C8" t="s">
        <v>95</v>
      </c>
      <c r="E8">
        <v>21</v>
      </c>
    </row>
    <row r="11" spans="1:7" x14ac:dyDescent="0.25">
      <c r="A11" t="s">
        <v>101</v>
      </c>
      <c r="B11" t="s">
        <v>102</v>
      </c>
      <c r="C11" t="s">
        <v>106</v>
      </c>
      <c r="F11" t="s">
        <v>107</v>
      </c>
    </row>
    <row r="12" spans="1:7" x14ac:dyDescent="0.25">
      <c r="A12" t="s">
        <v>67</v>
      </c>
      <c r="B12" t="s">
        <v>103</v>
      </c>
      <c r="C12">
        <v>20</v>
      </c>
      <c r="F12" t="s">
        <v>108</v>
      </c>
    </row>
    <row r="13" spans="1:7" x14ac:dyDescent="0.25">
      <c r="A13" t="s">
        <v>68</v>
      </c>
      <c r="B13" t="s">
        <v>104</v>
      </c>
      <c r="C13">
        <v>22</v>
      </c>
      <c r="F13" t="s">
        <v>109</v>
      </c>
    </row>
    <row r="14" spans="1:7" x14ac:dyDescent="0.25">
      <c r="A14" t="s">
        <v>69</v>
      </c>
      <c r="B14" t="s">
        <v>105</v>
      </c>
      <c r="C14">
        <v>21</v>
      </c>
      <c r="F14" t="s">
        <v>110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workbookViewId="0">
      <selection activeCell="C20" sqref="C20"/>
    </sheetView>
  </sheetViews>
  <sheetFormatPr defaultRowHeight="15" x14ac:dyDescent="0.25"/>
  <cols>
    <col min="1" max="1" width="5.28515625" customWidth="1"/>
    <col min="2" max="2" width="19" customWidth="1"/>
    <col min="3" max="3" width="15.28515625" customWidth="1"/>
    <col min="4" max="4" width="18.7109375" customWidth="1"/>
    <col min="5" max="5" width="23.140625" customWidth="1"/>
    <col min="6" max="6" width="23.42578125" customWidth="1"/>
  </cols>
  <sheetData>
    <row r="1" spans="1:6" x14ac:dyDescent="0.25">
      <c r="A1" t="s">
        <v>111</v>
      </c>
      <c r="C1" t="s">
        <v>121</v>
      </c>
      <c r="D1" t="s">
        <v>120</v>
      </c>
      <c r="E1" t="s">
        <v>122</v>
      </c>
      <c r="F1" t="s">
        <v>123</v>
      </c>
    </row>
    <row r="2" spans="1:6" x14ac:dyDescent="0.25">
      <c r="A2">
        <v>1</v>
      </c>
      <c r="B2" t="s">
        <v>112</v>
      </c>
      <c r="D2" s="5">
        <v>43128</v>
      </c>
    </row>
    <row r="3" spans="1:6" x14ac:dyDescent="0.25">
      <c r="A3">
        <v>2</v>
      </c>
      <c r="B3" t="s">
        <v>113</v>
      </c>
      <c r="D3" s="5">
        <v>43132</v>
      </c>
    </row>
    <row r="4" spans="1:6" x14ac:dyDescent="0.25">
      <c r="A4">
        <v>3</v>
      </c>
      <c r="B4" t="s">
        <v>114</v>
      </c>
      <c r="D4" s="5">
        <v>43132</v>
      </c>
    </row>
    <row r="5" spans="1:6" x14ac:dyDescent="0.25">
      <c r="A5">
        <v>4</v>
      </c>
      <c r="B5" t="s">
        <v>115</v>
      </c>
      <c r="D5" s="5">
        <v>43160</v>
      </c>
    </row>
    <row r="6" spans="1:6" x14ac:dyDescent="0.25">
      <c r="A6">
        <v>5</v>
      </c>
      <c r="B6" t="s">
        <v>116</v>
      </c>
      <c r="D6" s="5">
        <v>43166</v>
      </c>
    </row>
    <row r="7" spans="1:6" x14ac:dyDescent="0.25">
      <c r="A7">
        <v>6</v>
      </c>
      <c r="B7" t="s">
        <v>117</v>
      </c>
      <c r="D7" s="5">
        <v>43145</v>
      </c>
    </row>
    <row r="8" spans="1:6" x14ac:dyDescent="0.25">
      <c r="A8">
        <v>7</v>
      </c>
      <c r="B8" t="s">
        <v>118</v>
      </c>
      <c r="D8" s="5">
        <v>43146</v>
      </c>
    </row>
    <row r="9" spans="1:6" x14ac:dyDescent="0.25">
      <c r="A9">
        <v>8</v>
      </c>
      <c r="B9" t="s">
        <v>112</v>
      </c>
      <c r="D9" s="5">
        <v>43156</v>
      </c>
    </row>
    <row r="10" spans="1:6" x14ac:dyDescent="0.25">
      <c r="A10">
        <v>9</v>
      </c>
      <c r="B10" t="s">
        <v>119</v>
      </c>
      <c r="D10" s="5">
        <v>43162</v>
      </c>
    </row>
    <row r="13" spans="1:6" x14ac:dyDescent="0.25">
      <c r="B13" t="s">
        <v>124</v>
      </c>
      <c r="C13" t="s">
        <v>121</v>
      </c>
      <c r="D13" t="s">
        <v>125</v>
      </c>
      <c r="E13" t="s">
        <v>126</v>
      </c>
    </row>
    <row r="14" spans="1:6" x14ac:dyDescent="0.25">
      <c r="B14" t="s">
        <v>127</v>
      </c>
      <c r="C14" t="s">
        <v>130</v>
      </c>
      <c r="D14">
        <v>8600000</v>
      </c>
      <c r="E14">
        <v>7200000</v>
      </c>
    </row>
    <row r="15" spans="1:6" x14ac:dyDescent="0.25">
      <c r="B15" t="s">
        <v>128</v>
      </c>
      <c r="C15" t="s">
        <v>131</v>
      </c>
      <c r="D15">
        <v>5200000</v>
      </c>
      <c r="E15">
        <v>5000000</v>
      </c>
    </row>
    <row r="16" spans="1:6" x14ac:dyDescent="0.25">
      <c r="B16" t="s">
        <v>129</v>
      </c>
      <c r="C16" t="s">
        <v>132</v>
      </c>
      <c r="D16">
        <v>5300000</v>
      </c>
      <c r="E16">
        <v>4500000</v>
      </c>
    </row>
    <row r="19" spans="2:4" x14ac:dyDescent="0.25">
      <c r="B19" t="s">
        <v>121</v>
      </c>
      <c r="C19" t="s">
        <v>134</v>
      </c>
      <c r="D19" t="s">
        <v>123</v>
      </c>
    </row>
    <row r="20" spans="2:4" x14ac:dyDescent="0.25">
      <c r="B20" t="s">
        <v>130</v>
      </c>
    </row>
    <row r="21" spans="2:4" x14ac:dyDescent="0.25">
      <c r="B21" t="s">
        <v>131</v>
      </c>
    </row>
    <row r="22" spans="2:4" x14ac:dyDescent="0.25">
      <c r="B22" t="s">
        <v>132</v>
      </c>
    </row>
    <row r="23" spans="2:4" x14ac:dyDescent="0.25">
      <c r="B23" t="s">
        <v>133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8"/>
  <sheetViews>
    <sheetView tabSelected="1" workbookViewId="0">
      <selection activeCell="E20" sqref="E20"/>
    </sheetView>
  </sheetViews>
  <sheetFormatPr defaultRowHeight="15" x14ac:dyDescent="0.25"/>
  <cols>
    <col min="2" max="2" width="19.5703125" customWidth="1"/>
    <col min="4" max="5" width="13.85546875" customWidth="1"/>
    <col min="6" max="8" width="24.7109375" customWidth="1"/>
  </cols>
  <sheetData>
    <row r="2" spans="1:6" x14ac:dyDescent="0.25">
      <c r="A2" t="s">
        <v>111</v>
      </c>
      <c r="B2" t="s">
        <v>145</v>
      </c>
      <c r="C2" t="s">
        <v>149</v>
      </c>
      <c r="D2" t="s">
        <v>154</v>
      </c>
      <c r="E2" t="s">
        <v>155</v>
      </c>
      <c r="F2" t="s">
        <v>156</v>
      </c>
    </row>
    <row r="3" spans="1:6" x14ac:dyDescent="0.25">
      <c r="A3" s="6" t="s">
        <v>135</v>
      </c>
      <c r="B3" t="s">
        <v>146</v>
      </c>
      <c r="C3" t="s">
        <v>150</v>
      </c>
      <c r="D3">
        <v>1</v>
      </c>
      <c r="E3">
        <v>150</v>
      </c>
      <c r="F3">
        <v>210000000</v>
      </c>
    </row>
    <row r="4" spans="1:6" x14ac:dyDescent="0.25">
      <c r="A4" s="6" t="s">
        <v>136</v>
      </c>
      <c r="B4" t="s">
        <v>147</v>
      </c>
      <c r="C4" t="s">
        <v>151</v>
      </c>
      <c r="D4">
        <v>1</v>
      </c>
      <c r="E4">
        <v>200</v>
      </c>
      <c r="F4">
        <v>210000000</v>
      </c>
    </row>
    <row r="5" spans="1:6" x14ac:dyDescent="0.25">
      <c r="A5" s="6" t="s">
        <v>137</v>
      </c>
      <c r="B5" t="s">
        <v>146</v>
      </c>
      <c r="C5" t="s">
        <v>152</v>
      </c>
      <c r="D5">
        <v>1</v>
      </c>
      <c r="E5">
        <v>100</v>
      </c>
      <c r="F5">
        <v>210000000</v>
      </c>
    </row>
    <row r="6" spans="1:6" x14ac:dyDescent="0.25">
      <c r="A6" s="6" t="s">
        <v>138</v>
      </c>
      <c r="B6" t="s">
        <v>147</v>
      </c>
      <c r="C6" t="s">
        <v>150</v>
      </c>
      <c r="D6">
        <v>2</v>
      </c>
      <c r="E6">
        <v>250</v>
      </c>
      <c r="F6">
        <v>210000000</v>
      </c>
    </row>
    <row r="7" spans="1:6" x14ac:dyDescent="0.25">
      <c r="A7" s="6" t="s">
        <v>139</v>
      </c>
      <c r="B7" t="s">
        <v>147</v>
      </c>
      <c r="C7" t="s">
        <v>151</v>
      </c>
      <c r="D7">
        <v>2</v>
      </c>
      <c r="E7">
        <v>100</v>
      </c>
      <c r="F7">
        <v>210000000</v>
      </c>
    </row>
    <row r="8" spans="1:6" x14ac:dyDescent="0.25">
      <c r="A8" s="6" t="s">
        <v>140</v>
      </c>
      <c r="B8" t="s">
        <v>148</v>
      </c>
      <c r="C8" t="s">
        <v>153</v>
      </c>
      <c r="D8">
        <v>2</v>
      </c>
      <c r="E8">
        <v>50</v>
      </c>
      <c r="F8">
        <v>210000000</v>
      </c>
    </row>
    <row r="9" spans="1:6" x14ac:dyDescent="0.25">
      <c r="A9" s="6" t="s">
        <v>141</v>
      </c>
      <c r="B9" t="s">
        <v>146</v>
      </c>
      <c r="C9" t="s">
        <v>150</v>
      </c>
      <c r="D9">
        <v>3</v>
      </c>
      <c r="E9">
        <v>200</v>
      </c>
      <c r="F9">
        <v>210000000</v>
      </c>
    </row>
    <row r="10" spans="1:6" x14ac:dyDescent="0.25">
      <c r="A10" s="6" t="s">
        <v>142</v>
      </c>
      <c r="B10" t="s">
        <v>147</v>
      </c>
      <c r="C10" t="s">
        <v>151</v>
      </c>
      <c r="D10">
        <v>3</v>
      </c>
      <c r="E10">
        <v>120</v>
      </c>
      <c r="F10">
        <v>210000000</v>
      </c>
    </row>
    <row r="11" spans="1:6" x14ac:dyDescent="0.25">
      <c r="A11" s="6" t="s">
        <v>143</v>
      </c>
      <c r="B11" t="s">
        <v>146</v>
      </c>
      <c r="C11" t="s">
        <v>152</v>
      </c>
      <c r="D11">
        <v>3</v>
      </c>
      <c r="E11">
        <v>100</v>
      </c>
      <c r="F11">
        <v>210000000</v>
      </c>
    </row>
    <row r="12" spans="1:6" x14ac:dyDescent="0.25">
      <c r="A12" s="6" t="s">
        <v>144</v>
      </c>
      <c r="B12" t="s">
        <v>148</v>
      </c>
      <c r="C12" t="s">
        <v>153</v>
      </c>
      <c r="D12">
        <v>3</v>
      </c>
      <c r="E12">
        <v>200</v>
      </c>
      <c r="F12">
        <v>210000000</v>
      </c>
    </row>
    <row r="14" spans="1:6" x14ac:dyDescent="0.25">
      <c r="B14" t="s">
        <v>84</v>
      </c>
      <c r="C14" t="s">
        <v>157</v>
      </c>
      <c r="D14" t="s">
        <v>158</v>
      </c>
    </row>
    <row r="15" spans="1:6" x14ac:dyDescent="0.25">
      <c r="B15" t="s">
        <v>150</v>
      </c>
    </row>
    <row r="16" spans="1:6" x14ac:dyDescent="0.25">
      <c r="B16" t="s">
        <v>151</v>
      </c>
    </row>
    <row r="17" spans="2:2" x14ac:dyDescent="0.25">
      <c r="B17" t="s">
        <v>152</v>
      </c>
    </row>
    <row r="18" spans="2:2" x14ac:dyDescent="0.25">
      <c r="B18" t="s">
        <v>153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9</vt:lpstr>
      <vt:lpstr>11</vt:lpstr>
      <vt:lpstr>12</vt:lpstr>
      <vt:lpstr>13</vt:lpstr>
      <vt:lpstr>14</vt:lpstr>
      <vt:lpstr>15</vt:lpstr>
      <vt:lpstr>16</vt:lpstr>
      <vt:lpstr>17</vt:lpstr>
      <vt:lpstr>Bang_Don_Vi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lyly</dc:creator>
  <cp:lastModifiedBy>Admin</cp:lastModifiedBy>
  <dcterms:created xsi:type="dcterms:W3CDTF">2018-10-25T14:52:27Z</dcterms:created>
  <dcterms:modified xsi:type="dcterms:W3CDTF">2018-11-15T09:44:44Z</dcterms:modified>
</cp:coreProperties>
</file>